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2200" windowHeight="21460"/>
  </bookViews>
  <sheets>
    <sheet name="Problem" sheetId="19" r:id="rId1"/>
  </sheets>
  <definedNames>
    <definedName name="conversion">Problem!$A$32:$A$35</definedName>
    <definedName name="list">Problem!#REF!</definedName>
    <definedName name="material">Problem!$A$26:$A$31</definedName>
    <definedName name="wip">Problem!$A$36:$A$40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9" i="19"/>
  <c r="D18"/>
  <c r="B17"/>
  <c r="D22"/>
  <c r="D21"/>
  <c r="D19"/>
  <c r="B16"/>
  <c r="B15"/>
  <c r="B14"/>
  <c r="B13"/>
  <c r="D11"/>
  <c r="D10"/>
  <c r="B8"/>
  <c r="B7"/>
  <c r="B6"/>
  <c r="D17"/>
</calcChain>
</file>

<file path=xl/sharedStrings.xml><?xml version="1.0" encoding="utf-8"?>
<sst xmlns="http://schemas.openxmlformats.org/spreadsheetml/2006/main" count="21" uniqueCount="20">
  <si>
    <t xml:space="preserve"> </t>
  </si>
  <si>
    <t>ACE COMPANY
Schedule of Cost of Goods Manufactured
For the Year Ending December 31, 20XX</t>
  </si>
  <si>
    <t>Direct materials:</t>
  </si>
  <si>
    <t>Beginning raw materials inventory, Jan. 1</t>
  </si>
  <si>
    <t>Plus: Net purchases of raw materials</t>
  </si>
  <si>
    <t>Raw materials available</t>
  </si>
  <si>
    <t>Less: Ending raw materials inventory, Dec. 31</t>
  </si>
  <si>
    <t>Raw materials transferred to production</t>
  </si>
  <si>
    <t>Direct labor</t>
  </si>
  <si>
    <t>Factory overhead</t>
  </si>
  <si>
    <t>Indirect materials</t>
  </si>
  <si>
    <t>Indirect labor</t>
  </si>
  <si>
    <t xml:space="preserve">Factory utilities </t>
  </si>
  <si>
    <t>Factory depreciation</t>
  </si>
  <si>
    <t>Total manufacturing costs</t>
  </si>
  <si>
    <t>Beginning work in process inventory, Jan. 1</t>
  </si>
  <si>
    <t>Less: Ending work in process inventory, Dec. 31</t>
  </si>
  <si>
    <t>Cost of goods manufactured</t>
  </si>
  <si>
    <t>Factory maintenance</t>
  </si>
  <si>
    <t>Click in the boxed areas below to launch a pick list icon.  Use the pick list's drop-down menu to select an appropriate title for that location in the statement of cost of goods manufactured.  A correct selection will cause an amount(s) to appear in the statement.  Continue until the statement is complete and all dollar amounts are visible.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</si>
</sst>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[$-409]dd\-mmm\-yy;@"/>
    <numFmt numFmtId="165" formatCode="_(&quot;$&quot;* #,##0_);_(&quot;$&quot;* \(#,##0\);_(&quot;$&quot;* &quot;-&quot;??_);_(@_)"/>
  </numFmts>
  <fonts count="18">
    <font>
      <sz val="10"/>
      <name val="Arial"/>
    </font>
    <font>
      <sz val="10"/>
      <name val="Arial"/>
    </font>
    <font>
      <sz val="8"/>
      <name val="Arial"/>
      <family val="2"/>
    </font>
    <font>
      <sz val="12"/>
      <color indexed="12"/>
      <name val="Arial"/>
      <family val="2"/>
    </font>
    <font>
      <sz val="10"/>
      <name val="Myriad Web Pro"/>
    </font>
    <font>
      <i/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sz val="10"/>
      <color indexed="16"/>
      <name val="Myriad Web Pro"/>
    </font>
    <font>
      <sz val="10"/>
      <name val="Myriad Pro"/>
      <family val="2"/>
    </font>
    <font>
      <sz val="12"/>
      <name val="Myriad Pro"/>
      <family val="2"/>
    </font>
    <font>
      <b/>
      <sz val="10"/>
      <name val="Myriad Web Pro"/>
    </font>
    <font>
      <b/>
      <sz val="12"/>
      <name val="Myriad Web Pro"/>
    </font>
    <font>
      <b/>
      <u val="doubleAccounting"/>
      <sz val="10"/>
      <name val="Myriad Web Pro"/>
    </font>
    <font>
      <b/>
      <u val="singleAccounting"/>
      <sz val="10"/>
      <name val="Myriad Web Pro"/>
    </font>
    <font>
      <sz val="12"/>
      <name val="Myriad Web Pro"/>
    </font>
    <font>
      <b/>
      <sz val="10"/>
      <color indexed="10"/>
      <name val="Myriad Web Pro"/>
    </font>
    <font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/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6" fillId="2" borderId="0" applyNumberFormat="0" applyBorder="0" applyAlignment="0"/>
    <xf numFmtId="0" fontId="4" fillId="3" borderId="0"/>
    <xf numFmtId="0" fontId="7" fillId="3" borderId="0">
      <alignment horizontal="center" vertical="center"/>
    </xf>
    <xf numFmtId="3" fontId="4" fillId="4" borderId="1">
      <alignment horizontal="right" vertical="center" wrapText="1"/>
    </xf>
    <xf numFmtId="0" fontId="8" fillId="4" borderId="2">
      <alignment horizontal="left" vertical="center" wrapText="1"/>
    </xf>
    <xf numFmtId="0" fontId="8" fillId="4" borderId="0">
      <alignment horizontal="left" vertical="center" wrapText="1" indent="1"/>
    </xf>
    <xf numFmtId="3" fontId="9" fillId="4" borderId="3" applyNumberFormat="0" applyFont="0" applyAlignment="0">
      <alignment horizontal="center" vertical="center" wrapText="1"/>
    </xf>
    <xf numFmtId="16" fontId="4" fillId="4" borderId="0">
      <alignment horizontal="center" vertical="center" wrapText="1"/>
    </xf>
    <xf numFmtId="0" fontId="5" fillId="4" borderId="4">
      <alignment horizontal="justify" vertical="center" wrapText="1"/>
    </xf>
    <xf numFmtId="0" fontId="3" fillId="5" borderId="0" applyFont="0" applyAlignment="0">
      <alignment horizontal="center" vertical="center" wrapText="1"/>
    </xf>
    <xf numFmtId="0" fontId="7" fillId="5" borderId="3" applyAlignment="0">
      <alignment horizontal="center" vertical="center" wrapText="1"/>
    </xf>
    <xf numFmtId="164" fontId="10" fillId="6" borderId="5" applyNumberFormat="0" applyFont="0" applyFill="0" applyAlignment="0">
      <alignment horizontal="left" vertical="center" wrapText="1"/>
    </xf>
    <xf numFmtId="164" fontId="4" fillId="0" borderId="5" applyNumberFormat="0" applyFont="0" applyFill="0" applyAlignment="0">
      <alignment horizontal="center" vertical="center" wrapText="1"/>
    </xf>
    <xf numFmtId="164" fontId="4" fillId="7" borderId="6" applyNumberFormat="0" applyBorder="0" applyAlignment="0">
      <alignment horizontal="left" vertical="center" wrapText="1"/>
    </xf>
    <xf numFmtId="0" fontId="7" fillId="8" borderId="7" applyAlignment="0">
      <alignment vertical="center"/>
    </xf>
    <xf numFmtId="0" fontId="1" fillId="8" borderId="0">
      <alignment vertical="center"/>
    </xf>
    <xf numFmtId="164" fontId="4" fillId="6" borderId="8" applyNumberFormat="0" applyBorder="0" applyAlignment="0">
      <alignment horizontal="left" vertical="center" wrapText="1"/>
    </xf>
    <xf numFmtId="0" fontId="4" fillId="4" borderId="0" applyFill="0">
      <alignment horizontal="justify" vertical="top" wrapText="1"/>
    </xf>
    <xf numFmtId="0" fontId="8" fillId="0" borderId="0">
      <alignment horizontal="justify" vertical="top" wrapText="1"/>
    </xf>
    <xf numFmtId="0" fontId="10" fillId="0" borderId="0">
      <alignment horizontal="left" vertical="center" wrapText="1"/>
    </xf>
    <xf numFmtId="0" fontId="4" fillId="9" borderId="0" applyNumberFormat="0" applyAlignment="0">
      <alignment vertical="center"/>
    </xf>
    <xf numFmtId="0" fontId="7" fillId="10" borderId="0" applyNumberFormat="0" applyAlignment="0"/>
    <xf numFmtId="44" fontId="17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/>
    <xf numFmtId="0" fontId="4" fillId="0" borderId="0" xfId="0" applyFont="1" applyProtection="1"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center"/>
    </xf>
    <xf numFmtId="0" fontId="4" fillId="0" borderId="0" xfId="0" applyFont="1" applyFill="1" applyProtection="1">
      <protection hidden="1"/>
    </xf>
    <xf numFmtId="0" fontId="1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41" fontId="11" fillId="11" borderId="0" xfId="18" applyNumberFormat="1" applyFont="1" applyFill="1" applyBorder="1" applyAlignment="1" applyProtection="1">
      <alignment horizontal="center" vertical="center"/>
      <protection hidden="1"/>
    </xf>
    <xf numFmtId="37" fontId="11" fillId="11" borderId="0" xfId="18" applyNumberFormat="1" applyFont="1" applyFill="1" applyBorder="1" applyAlignment="1" applyProtection="1">
      <alignment horizontal="center" vertical="center"/>
      <protection hidden="1"/>
    </xf>
    <xf numFmtId="42" fontId="11" fillId="0" borderId="0" xfId="18" applyNumberFormat="1" applyFont="1" applyFill="1" applyBorder="1" applyAlignment="1" applyProtection="1">
      <alignment horizontal="center" vertical="center"/>
      <protection hidden="1"/>
    </xf>
    <xf numFmtId="42" fontId="11" fillId="0" borderId="0" xfId="0" applyNumberFormat="1" applyFont="1" applyAlignment="1" applyProtection="1">
      <alignment horizontal="center" vertical="center"/>
      <protection hidden="1"/>
    </xf>
    <xf numFmtId="41" fontId="11" fillId="11" borderId="0" xfId="18" applyNumberFormat="1" applyFont="1" applyFill="1" applyBorder="1" applyAlignment="1" applyProtection="1">
      <alignment horizontal="left" vertical="center"/>
      <protection hidden="1"/>
    </xf>
    <xf numFmtId="41" fontId="11" fillId="0" borderId="0" xfId="0" applyNumberFormat="1" applyFont="1" applyAlignment="1" applyProtection="1">
      <alignment horizontal="left" vertical="center" indent="2"/>
      <protection hidden="1"/>
    </xf>
    <xf numFmtId="41" fontId="11" fillId="0" borderId="0" xfId="18" applyNumberFormat="1" applyFont="1" applyFill="1" applyBorder="1" applyAlignment="1" applyProtection="1">
      <alignment horizontal="center" vertical="center"/>
      <protection hidden="1"/>
    </xf>
    <xf numFmtId="41" fontId="11" fillId="11" borderId="0" xfId="18" applyNumberFormat="1" applyFont="1" applyFill="1" applyBorder="1" applyAlignment="1" applyProtection="1">
      <alignment horizontal="left" vertical="center" indent="2"/>
      <protection hidden="1"/>
    </xf>
    <xf numFmtId="37" fontId="16" fillId="11" borderId="0" xfId="18" applyNumberFormat="1" applyFont="1" applyFill="1" applyBorder="1" applyAlignment="1" applyProtection="1">
      <alignment horizontal="center" vertical="center"/>
      <protection hidden="1"/>
    </xf>
    <xf numFmtId="41" fontId="11" fillId="11" borderId="0" xfId="0" applyNumberFormat="1" applyFont="1" applyFill="1" applyAlignment="1" applyProtection="1">
      <alignment horizontal="center" vertical="center"/>
      <protection hidden="1"/>
    </xf>
    <xf numFmtId="42" fontId="14" fillId="0" borderId="0" xfId="0" applyNumberFormat="1" applyFont="1" applyAlignment="1" applyProtection="1">
      <alignment horizontal="center" vertical="center"/>
      <protection hidden="1"/>
    </xf>
    <xf numFmtId="42" fontId="13" fillId="11" borderId="0" xfId="18" applyNumberFormat="1" applyFont="1" applyFill="1" applyAlignment="1" applyProtection="1">
      <alignment horizontal="center" vertical="center"/>
      <protection hidden="1"/>
    </xf>
    <xf numFmtId="0" fontId="11" fillId="11" borderId="0" xfId="18" applyFont="1" applyFill="1" applyAlignment="1" applyProtection="1">
      <alignment horizontal="center" vertical="center"/>
      <protection hidden="1"/>
    </xf>
    <xf numFmtId="41" fontId="11" fillId="0" borderId="0" xfId="0" applyNumberFormat="1" applyFont="1" applyAlignment="1" applyProtection="1">
      <alignment horizontal="center" vertical="center"/>
      <protection hidden="1"/>
    </xf>
    <xf numFmtId="42" fontId="11" fillId="11" borderId="0" xfId="18" applyNumberFormat="1" applyFont="1" applyFill="1" applyBorder="1" applyAlignment="1" applyProtection="1">
      <alignment horizontal="center" vertical="center"/>
      <protection hidden="1"/>
    </xf>
    <xf numFmtId="42" fontId="11" fillId="11" borderId="0" xfId="0" applyNumberFormat="1" applyFont="1" applyFill="1" applyAlignment="1" applyProtection="1">
      <alignment horizontal="center" vertical="center"/>
      <protection hidden="1"/>
    </xf>
    <xf numFmtId="41" fontId="14" fillId="11" borderId="0" xfId="18" applyNumberFormat="1" applyFont="1" applyFill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left" vertical="center" indent="2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41" fontId="11" fillId="11" borderId="9" xfId="0" applyNumberFormat="1" applyFont="1" applyFill="1" applyBorder="1" applyAlignment="1" applyProtection="1">
      <alignment horizontal="left" vertical="center" indent="4"/>
      <protection hidden="1"/>
    </xf>
    <xf numFmtId="42" fontId="13" fillId="11" borderId="9" xfId="18" applyNumberFormat="1" applyFont="1" applyFill="1" applyBorder="1" applyAlignment="1" applyProtection="1">
      <alignment horizontal="center" vertical="center"/>
      <protection hidden="1"/>
    </xf>
    <xf numFmtId="41" fontId="11" fillId="0" borderId="0" xfId="0" applyNumberFormat="1" applyFont="1" applyAlignment="1" applyProtection="1">
      <alignment horizontal="left" vertical="center" indent="4"/>
      <protection hidden="1"/>
    </xf>
    <xf numFmtId="41" fontId="14" fillId="0" borderId="10" xfId="18" applyNumberFormat="1" applyFont="1" applyFill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41" fontId="14" fillId="11" borderId="0" xfId="18" applyNumberFormat="1" applyFont="1" applyFill="1" applyBorder="1" applyAlignment="1" applyProtection="1">
      <alignment horizontal="center" vertical="center"/>
      <protection hidden="1"/>
    </xf>
    <xf numFmtId="41" fontId="14" fillId="11" borderId="0" xfId="0" applyNumberFormat="1" applyFont="1" applyFill="1" applyAlignment="1" applyProtection="1">
      <alignment horizontal="center" vertical="center"/>
      <protection hidden="1"/>
    </xf>
    <xf numFmtId="42" fontId="11" fillId="11" borderId="0" xfId="18" applyNumberFormat="1" applyFont="1" applyFill="1" applyAlignment="1" applyProtection="1">
      <alignment horizontal="center" vertical="center"/>
      <protection hidden="1"/>
    </xf>
    <xf numFmtId="41" fontId="11" fillId="0" borderId="0" xfId="18" applyNumberFormat="1" applyFont="1" applyFill="1" applyAlignment="1" applyProtection="1">
      <alignment horizontal="center" vertical="center"/>
      <protection hidden="1"/>
    </xf>
    <xf numFmtId="41" fontId="11" fillId="11" borderId="0" xfId="18" applyNumberFormat="1" applyFont="1" applyFill="1" applyAlignment="1" applyProtection="1">
      <alignment horizontal="center" vertical="center"/>
      <protection hidden="1"/>
    </xf>
    <xf numFmtId="165" fontId="13" fillId="0" borderId="0" xfId="23" applyNumberFormat="1" applyFont="1" applyAlignment="1" applyProtection="1">
      <alignment horizontal="center" vertical="center"/>
      <protection hidden="1"/>
    </xf>
    <xf numFmtId="41" fontId="11" fillId="0" borderId="0" xfId="18" applyNumberFormat="1" applyFont="1" applyFill="1" applyBorder="1" applyAlignment="1" applyProtection="1">
      <alignment horizontal="left" vertical="center"/>
      <protection hidden="1"/>
    </xf>
    <xf numFmtId="41" fontId="11" fillId="0" borderId="0" xfId="0" applyNumberFormat="1" applyFont="1" applyFill="1" applyAlignment="1" applyProtection="1">
      <alignment horizontal="left" vertical="center"/>
      <protection hidden="1"/>
    </xf>
    <xf numFmtId="0" fontId="4" fillId="0" borderId="0" xfId="0" applyFont="1" applyFill="1" applyProtection="1"/>
    <xf numFmtId="0" fontId="4" fillId="0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vertical="center"/>
    </xf>
    <xf numFmtId="0" fontId="4" fillId="0" borderId="0" xfId="0" applyFont="1" applyProtection="1"/>
    <xf numFmtId="41" fontId="11" fillId="11" borderId="11" xfId="18" applyNumberFormat="1" applyFont="1" applyFill="1" applyBorder="1" applyAlignment="1" applyProtection="1">
      <alignment horizontal="left" vertical="center"/>
      <protection locked="0" hidden="1"/>
    </xf>
    <xf numFmtId="41" fontId="11" fillId="0" borderId="11" xfId="18" applyNumberFormat="1" applyFont="1" applyFill="1" applyBorder="1" applyAlignment="1" applyProtection="1">
      <alignment horizontal="left" vertical="center"/>
      <protection locked="0" hidden="1"/>
    </xf>
    <xf numFmtId="41" fontId="11" fillId="11" borderId="11" xfId="18" applyNumberFormat="1" applyFont="1" applyFill="1" applyBorder="1" applyAlignment="1" applyProtection="1">
      <alignment horizontal="left" vertical="center" indent="2"/>
      <protection locked="0" hidden="1"/>
    </xf>
    <xf numFmtId="41" fontId="11" fillId="0" borderId="11" xfId="0" applyNumberFormat="1" applyFont="1" applyBorder="1" applyAlignment="1" applyProtection="1">
      <alignment horizontal="left" vertical="center"/>
      <protection locked="0" hidden="1"/>
    </xf>
    <xf numFmtId="41" fontId="11" fillId="11" borderId="11" xfId="0" applyNumberFormat="1" applyFont="1" applyFill="1" applyBorder="1" applyAlignment="1" applyProtection="1">
      <alignment horizontal="left" vertical="center"/>
      <protection locked="0" hidden="1"/>
    </xf>
    <xf numFmtId="0" fontId="12" fillId="12" borderId="0" xfId="18" applyFont="1" applyFill="1" applyAlignment="1" applyProtection="1">
      <alignment horizontal="center" vertical="center" wrapText="1"/>
      <protection hidden="1"/>
    </xf>
    <xf numFmtId="0" fontId="12" fillId="12" borderId="0" xfId="0" applyFont="1" applyFill="1" applyAlignment="1" applyProtection="1">
      <alignment horizontal="center" vertical="center" wrapText="1"/>
      <protection hidden="1"/>
    </xf>
    <xf numFmtId="0" fontId="15" fillId="12" borderId="0" xfId="0" applyFont="1" applyFill="1" applyAlignment="1" applyProtection="1">
      <alignment horizontal="center" vertical="center"/>
      <protection hidden="1"/>
    </xf>
  </cellXfs>
  <cellStyles count="24">
    <cellStyle name="bsbody" xfId="1"/>
    <cellStyle name="bsfoot" xfId="2"/>
    <cellStyle name="bshead" xfId="3"/>
    <cellStyle name="Currency" xfId="23" builtinId="4"/>
    <cellStyle name="GenJour#" xfId="4"/>
    <cellStyle name="GenJour1" xfId="5"/>
    <cellStyle name="GenJour2" xfId="6"/>
    <cellStyle name="GenJourBody" xfId="7"/>
    <cellStyle name="GenJourDate" xfId="8"/>
    <cellStyle name="GenJourDes" xfId="9"/>
    <cellStyle name="GenJourFoot" xfId="10"/>
    <cellStyle name="GenJourHead" xfId="11"/>
    <cellStyle name="LedgBody" xfId="12"/>
    <cellStyle name="ledgerwkbk" xfId="13"/>
    <cellStyle name="LedgGreen" xfId="14"/>
    <cellStyle name="LedgHead" xfId="15"/>
    <cellStyle name="LedgSide" xfId="16"/>
    <cellStyle name="LedgYellow" xfId="17"/>
    <cellStyle name="Normal" xfId="0" builtinId="0"/>
    <cellStyle name="POA" xfId="18"/>
    <cellStyle name="POAanswer" xfId="19"/>
    <cellStyle name="POAhead" xfId="20"/>
    <cellStyle name="trialbody" xfId="21"/>
    <cellStyle name="trialhead" xfId="22"/>
  </cellStyles>
  <dxfs count="2">
    <dxf>
      <fill>
        <patternFill>
          <bgColor rgb="FF00FF00"/>
        </patternFill>
      </fill>
    </dxf>
    <dxf>
      <fill>
        <patternFill>
          <bgColor theme="4" tint="0.79998168889431442"/>
        </patternFill>
      </fill>
    </dxf>
  </dxfs>
  <tableStyles count="1" defaultTableStyle="TableStyleMedium9">
    <tableStyle name="Table Style 1" pivot="0" count="1">
      <tableStyleElement type="firstRowStripe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6F7F5"/>
      <rgbColor rgb="00FCF0E7"/>
      <rgbColor rgb="003366FF"/>
      <rgbColor rgb="0033CCCC"/>
      <rgbColor rgb="0099CC00"/>
      <rgbColor rgb="00AD492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969"/>
      <color rgb="FF00FF64"/>
      <color rgb="FF00FF00"/>
      <color rgb="FFFAA892"/>
      <color rgb="FFAEF280"/>
      <color rgb="FFDCE6F1"/>
      <color rgb="FFE6F0FB"/>
      <color rgb="FFFF0000"/>
      <color rgb="FFF97B2D"/>
      <color rgb="FF9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XFC69"/>
  <sheetViews>
    <sheetView tabSelected="1" workbookViewId="0">
      <selection activeCell="A6" sqref="A6"/>
    </sheetView>
  </sheetViews>
  <sheetFormatPr baseColWidth="10" defaultColWidth="0" defaultRowHeight="409.6" zeroHeight="1"/>
  <cols>
    <col min="1" max="1" width="44.33203125" style="1" customWidth="1"/>
    <col min="2" max="2" width="15.5" style="1" customWidth="1"/>
    <col min="3" max="3" width="1.33203125" style="1" customWidth="1"/>
    <col min="4" max="4" width="15.5" style="1" customWidth="1"/>
    <col min="5" max="5" width="0.83203125" style="4" customWidth="1"/>
    <col min="6" max="7" width="8.83203125" style="4" hidden="1" customWidth="1"/>
    <col min="8" max="8" width="52.33203125" style="4" hidden="1" customWidth="1"/>
    <col min="9" max="16383" width="8.83203125" style="4" hidden="1"/>
    <col min="16384" max="16384" width="4.6640625" style="4" hidden="1" customWidth="1"/>
  </cols>
  <sheetData>
    <row r="1" spans="1:8" ht="99.75" customHeight="1">
      <c r="A1" s="53" t="s">
        <v>19</v>
      </c>
      <c r="B1" s="53"/>
      <c r="C1" s="53"/>
      <c r="D1" s="53"/>
      <c r="E1" s="44"/>
    </row>
    <row r="2" spans="1:8" ht="24" customHeight="1">
      <c r="A2" s="2"/>
      <c r="B2" s="2"/>
      <c r="C2" s="2"/>
      <c r="D2" s="2"/>
      <c r="E2" s="44"/>
    </row>
    <row r="3" spans="1:8" s="5" customFormat="1" ht="60" customHeight="1">
      <c r="A3" s="54" t="s">
        <v>1</v>
      </c>
      <c r="B3" s="55"/>
      <c r="C3" s="55"/>
      <c r="D3" s="55"/>
      <c r="E3" s="45"/>
    </row>
    <row r="4" spans="1:8" ht="24" customHeight="1">
      <c r="A4" s="8"/>
      <c r="B4" s="35"/>
      <c r="C4" s="28"/>
      <c r="D4" s="35"/>
      <c r="E4" s="44"/>
    </row>
    <row r="5" spans="1:8" s="5" customFormat="1" ht="24" customHeight="1">
      <c r="A5" s="14" t="s">
        <v>2</v>
      </c>
      <c r="B5" s="10"/>
      <c r="C5" s="11" t="s">
        <v>0</v>
      </c>
      <c r="D5" s="10"/>
      <c r="E5" s="45"/>
    </row>
    <row r="6" spans="1:8" ht="24" customHeight="1">
      <c r="A6" s="51"/>
      <c r="B6" s="12">
        <f>IF(A6=A27,50000,0)</f>
        <v>0</v>
      </c>
      <c r="C6" s="9"/>
      <c r="D6" s="13"/>
      <c r="E6" s="44"/>
      <c r="H6" s="5"/>
    </row>
    <row r="7" spans="1:8" s="6" customFormat="1" ht="24" customHeight="1">
      <c r="A7" s="52"/>
      <c r="B7" s="36">
        <f>IF(A7=A29,125000,0)</f>
        <v>0</v>
      </c>
      <c r="C7" s="11"/>
      <c r="D7" s="10"/>
      <c r="E7" s="46"/>
      <c r="H7" s="5"/>
    </row>
    <row r="8" spans="1:8" ht="24" customHeight="1">
      <c r="A8" s="51"/>
      <c r="B8" s="12">
        <f>IF(A8=A30,175000,0)</f>
        <v>0</v>
      </c>
      <c r="C8" s="9"/>
      <c r="D8" s="16"/>
      <c r="E8" s="44"/>
      <c r="H8" s="5"/>
    </row>
    <row r="9" spans="1:8" s="6" customFormat="1" ht="24" customHeight="1">
      <c r="A9" s="52"/>
      <c r="B9" s="36">
        <f>IF(A9=A28,40000,0)</f>
        <v>0</v>
      </c>
      <c r="C9" s="18"/>
      <c r="D9" s="19"/>
      <c r="E9" s="46"/>
      <c r="H9" s="5"/>
    </row>
    <row r="10" spans="1:8" ht="24" customHeight="1">
      <c r="A10" s="51"/>
      <c r="B10" s="16"/>
      <c r="C10" s="9"/>
      <c r="D10" s="13">
        <f>IF(A10=A31,135000,0)</f>
        <v>0</v>
      </c>
      <c r="E10" s="44"/>
      <c r="H10" s="5"/>
    </row>
    <row r="11" spans="1:8" s="7" customFormat="1" ht="24" customHeight="1">
      <c r="A11" s="48"/>
      <c r="B11" s="38"/>
      <c r="C11" s="22"/>
      <c r="D11" s="40">
        <f>IF(A11=A34,200000,0)</f>
        <v>0</v>
      </c>
      <c r="H11" s="5"/>
    </row>
    <row r="12" spans="1:8" ht="24" customHeight="1">
      <c r="A12" s="49"/>
      <c r="B12" s="16"/>
      <c r="C12" s="9"/>
      <c r="D12" s="39"/>
      <c r="E12" s="44"/>
      <c r="H12" s="5"/>
    </row>
    <row r="13" spans="1:8" s="6" customFormat="1" ht="24" customHeight="1">
      <c r="A13" s="17" t="s">
        <v>10</v>
      </c>
      <c r="B13" s="24">
        <f>IF($A$12=$A$33,15000,0)</f>
        <v>0</v>
      </c>
      <c r="C13" s="18"/>
      <c r="D13" s="25"/>
      <c r="E13" s="46"/>
      <c r="H13" s="5"/>
    </row>
    <row r="14" spans="1:8" ht="24" customHeight="1">
      <c r="A14" s="15" t="s">
        <v>11</v>
      </c>
      <c r="B14" s="16">
        <f>IF($A$12=$A$33,4000,0)</f>
        <v>0</v>
      </c>
      <c r="C14" s="9"/>
      <c r="D14" s="23"/>
      <c r="E14" s="44"/>
      <c r="H14" s="5"/>
    </row>
    <row r="15" spans="1:8" s="7" customFormat="1" ht="24" customHeight="1">
      <c r="A15" s="17" t="s">
        <v>12</v>
      </c>
      <c r="B15" s="10">
        <f>IF($A$12=$A$33,7000,0)</f>
        <v>0</v>
      </c>
      <c r="C15" s="22"/>
      <c r="D15" s="38"/>
      <c r="H15" s="5"/>
    </row>
    <row r="16" spans="1:8" ht="24" customHeight="1">
      <c r="A16" s="15" t="s">
        <v>18</v>
      </c>
      <c r="B16" s="16">
        <f>IF($A$12=$A$33,21000,0)</f>
        <v>0</v>
      </c>
      <c r="C16" s="9"/>
      <c r="D16" s="23"/>
      <c r="E16" s="44"/>
      <c r="H16" s="5"/>
    </row>
    <row r="17" spans="1:8" s="6" customFormat="1" ht="24" customHeight="1">
      <c r="A17" s="50"/>
      <c r="B17" s="36">
        <f>IF(A17=A35,11000,0)</f>
        <v>0</v>
      </c>
      <c r="C17" s="18"/>
      <c r="D17" s="37">
        <f>IF(B13+B14+B15+B16+B17=58000,58000,0)</f>
        <v>0</v>
      </c>
      <c r="E17" s="46"/>
      <c r="H17" s="5"/>
    </row>
    <row r="18" spans="1:8" ht="24" customHeight="1">
      <c r="A18" s="49"/>
      <c r="B18" s="16"/>
      <c r="C18" s="9"/>
      <c r="D18" s="23">
        <f>IF(A18=A40,393000,0)</f>
        <v>0</v>
      </c>
      <c r="E18" s="44"/>
      <c r="H18" s="5"/>
    </row>
    <row r="19" spans="1:8" s="7" customFormat="1" ht="24" customHeight="1">
      <c r="A19" s="48"/>
      <c r="B19" s="40"/>
      <c r="C19" s="22"/>
      <c r="D19" s="26">
        <f>IF(A19=A37,72000,0)</f>
        <v>0</v>
      </c>
      <c r="H19" s="5"/>
    </row>
    <row r="20" spans="1:8" ht="24" customHeight="1">
      <c r="A20" s="27"/>
      <c r="B20" s="12"/>
      <c r="C20" s="28"/>
      <c r="D20" s="12">
        <v>465000</v>
      </c>
      <c r="E20" s="44"/>
      <c r="H20" s="5"/>
    </row>
    <row r="21" spans="1:8" s="5" customFormat="1" ht="24" customHeight="1">
      <c r="A21" s="48"/>
      <c r="B21" s="24"/>
      <c r="C21" s="11"/>
      <c r="D21" s="37">
        <f>IF(A21=A39,85000,0)</f>
        <v>0</v>
      </c>
      <c r="E21" s="45"/>
    </row>
    <row r="22" spans="1:8" ht="24" customHeight="1">
      <c r="A22" s="49"/>
      <c r="B22" s="16"/>
      <c r="C22" s="9"/>
      <c r="D22" s="41">
        <f>IF(A22=A38,380000,0)</f>
        <v>0</v>
      </c>
      <c r="E22" s="44"/>
      <c r="H22" s="5"/>
    </row>
    <row r="23" spans="1:8" s="7" customFormat="1" ht="24" customHeight="1" thickBot="1">
      <c r="A23" s="29"/>
      <c r="B23" s="21"/>
      <c r="C23" s="22"/>
      <c r="D23" s="30"/>
      <c r="H23" s="5"/>
    </row>
    <row r="24" spans="1:8" s="6" customFormat="1" ht="55.5" customHeight="1">
      <c r="A24" s="31" t="s">
        <v>0</v>
      </c>
      <c r="B24" s="32"/>
      <c r="C24" s="33"/>
      <c r="D24" s="20"/>
      <c r="E24" s="46"/>
      <c r="H24" s="5"/>
    </row>
    <row r="25" spans="1:8" s="7" customFormat="1" ht="24" hidden="1" customHeight="1">
      <c r="A25" s="2"/>
      <c r="B25" s="34"/>
      <c r="C25" s="2"/>
      <c r="D25" s="23"/>
    </row>
    <row r="26" spans="1:8" s="7" customFormat="1" ht="21" hidden="1" customHeight="1">
      <c r="A26" s="2"/>
      <c r="B26" s="3"/>
      <c r="C26" s="2"/>
      <c r="D26" s="3"/>
    </row>
    <row r="27" spans="1:8" s="7" customFormat="1" ht="21" hidden="1" customHeight="1">
      <c r="A27" s="43" t="s">
        <v>3</v>
      </c>
      <c r="B27" s="2"/>
      <c r="C27" s="2"/>
      <c r="D27" s="3"/>
    </row>
    <row r="28" spans="1:8" s="7" customFormat="1" ht="21" hidden="1" customHeight="1">
      <c r="A28" s="42" t="s">
        <v>6</v>
      </c>
      <c r="B28" s="2"/>
      <c r="C28" s="2"/>
      <c r="D28" s="3"/>
    </row>
    <row r="29" spans="1:8" ht="21" hidden="1" customHeight="1">
      <c r="A29" s="42" t="s">
        <v>4</v>
      </c>
      <c r="B29" s="2"/>
      <c r="C29" s="2"/>
      <c r="D29" s="2"/>
      <c r="E29" s="44"/>
    </row>
    <row r="30" spans="1:8" ht="21" hidden="1" customHeight="1">
      <c r="A30" s="43" t="s">
        <v>5</v>
      </c>
      <c r="B30" s="2"/>
      <c r="C30" s="2"/>
      <c r="D30" s="2"/>
      <c r="E30" s="44"/>
    </row>
    <row r="31" spans="1:8" ht="21" hidden="1" customHeight="1">
      <c r="A31" s="43" t="s">
        <v>7</v>
      </c>
      <c r="B31" s="2"/>
      <c r="C31" s="2"/>
      <c r="D31" s="2"/>
      <c r="E31" s="44"/>
    </row>
    <row r="32" spans="1:8" ht="21" hidden="1" customHeight="1">
      <c r="A32" s="43"/>
      <c r="B32" s="2"/>
      <c r="C32" s="2"/>
      <c r="D32" s="2"/>
      <c r="E32" s="44"/>
    </row>
    <row r="33" spans="1:5" ht="21" hidden="1" customHeight="1">
      <c r="A33" s="42" t="s">
        <v>9</v>
      </c>
      <c r="B33" s="47"/>
      <c r="C33" s="47"/>
      <c r="D33" s="47"/>
      <c r="E33" s="44"/>
    </row>
    <row r="34" spans="1:5" ht="21" hidden="1" customHeight="1">
      <c r="A34" s="42" t="s">
        <v>8</v>
      </c>
      <c r="B34" s="47"/>
      <c r="C34" s="47"/>
      <c r="D34" s="47"/>
      <c r="E34" s="44"/>
    </row>
    <row r="35" spans="1:5" ht="21" hidden="1" customHeight="1">
      <c r="A35" s="43" t="s">
        <v>13</v>
      </c>
      <c r="B35" s="47"/>
      <c r="C35" s="47"/>
      <c r="D35" s="47"/>
      <c r="E35" s="44"/>
    </row>
    <row r="36" spans="1:5" ht="21" hidden="1" customHeight="1">
      <c r="A36" s="42"/>
      <c r="B36" s="47"/>
      <c r="C36" s="47"/>
      <c r="D36" s="47"/>
      <c r="E36" s="44"/>
    </row>
    <row r="37" spans="1:5" ht="21" hidden="1" customHeight="1">
      <c r="A37" s="42" t="s">
        <v>15</v>
      </c>
      <c r="B37" s="47"/>
      <c r="C37" s="47"/>
      <c r="D37" s="47"/>
      <c r="E37" s="44"/>
    </row>
    <row r="38" spans="1:5" ht="21" hidden="1" customHeight="1">
      <c r="A38" s="43" t="s">
        <v>17</v>
      </c>
      <c r="B38" s="47"/>
      <c r="C38" s="47"/>
      <c r="D38" s="47"/>
      <c r="E38" s="44"/>
    </row>
    <row r="39" spans="1:5" ht="21" hidden="1" customHeight="1">
      <c r="A39" s="42" t="s">
        <v>16</v>
      </c>
      <c r="B39" s="47"/>
      <c r="C39" s="47"/>
      <c r="D39" s="47"/>
      <c r="E39" s="44"/>
    </row>
    <row r="40" spans="1:5" ht="21" hidden="1" customHeight="1">
      <c r="A40" s="43" t="s">
        <v>14</v>
      </c>
      <c r="B40" s="47"/>
      <c r="C40" s="47"/>
      <c r="D40" s="47"/>
      <c r="E40" s="44"/>
    </row>
    <row r="41" spans="1:5" ht="21" hidden="1" customHeight="1">
      <c r="A41" s="44"/>
      <c r="B41" s="47"/>
      <c r="C41" s="47"/>
      <c r="D41" s="47"/>
      <c r="E41" s="44"/>
    </row>
    <row r="42" spans="1:5" ht="18" hidden="1" customHeight="1">
      <c r="A42" s="44"/>
      <c r="B42" s="47"/>
      <c r="C42" s="47"/>
      <c r="D42" s="47"/>
      <c r="E42" s="44"/>
    </row>
    <row r="43" spans="1:5" ht="18" hidden="1" customHeight="1">
      <c r="A43" s="44"/>
      <c r="B43" s="47"/>
      <c r="C43" s="47"/>
      <c r="D43" s="47"/>
      <c r="E43" s="44"/>
    </row>
    <row r="44" spans="1:5" ht="18" hidden="1" customHeight="1">
      <c r="A44" s="44"/>
      <c r="B44" s="47"/>
      <c r="C44" s="47"/>
      <c r="D44" s="47"/>
      <c r="E44" s="44"/>
    </row>
    <row r="45" spans="1:5" ht="18" hidden="1" customHeight="1">
      <c r="A45" s="44"/>
      <c r="B45" s="47"/>
      <c r="C45" s="47"/>
      <c r="D45" s="47"/>
      <c r="E45" s="44"/>
    </row>
    <row r="46" spans="1:5" ht="18" hidden="1" customHeight="1">
      <c r="A46" s="44"/>
      <c r="B46" s="47"/>
      <c r="C46" s="47"/>
      <c r="D46" s="47"/>
      <c r="E46" s="44"/>
    </row>
    <row r="47" spans="1:5" ht="13" hidden="1">
      <c r="A47" s="44"/>
      <c r="B47" s="47"/>
      <c r="C47" s="47"/>
      <c r="D47" s="47"/>
      <c r="E47" s="44"/>
    </row>
    <row r="48" spans="1:5" ht="13" hidden="1">
      <c r="A48" s="44"/>
      <c r="B48" s="47"/>
      <c r="C48" s="47"/>
      <c r="D48" s="47"/>
      <c r="E48" s="44"/>
    </row>
    <row r="49" spans="1:5" ht="13" hidden="1">
      <c r="A49" s="44"/>
      <c r="B49" s="47"/>
      <c r="C49" s="47"/>
      <c r="D49" s="47"/>
      <c r="E49" s="44"/>
    </row>
    <row r="50" spans="1:5" ht="13" hidden="1">
      <c r="A50" s="44"/>
      <c r="B50" s="47"/>
      <c r="C50" s="47"/>
      <c r="D50" s="47"/>
      <c r="E50" s="44"/>
    </row>
    <row r="51" spans="1:5" ht="13" hidden="1">
      <c r="A51" s="44"/>
      <c r="B51" s="47"/>
      <c r="C51" s="47"/>
      <c r="D51" s="47"/>
      <c r="E51" s="44"/>
    </row>
    <row r="52" spans="1:5" ht="13" hidden="1">
      <c r="A52" s="44"/>
      <c r="B52" s="47"/>
      <c r="C52" s="47"/>
      <c r="D52" s="47"/>
      <c r="E52" s="44"/>
    </row>
    <row r="53" spans="1:5" ht="13" hidden="1">
      <c r="A53" s="44"/>
      <c r="B53" s="47"/>
      <c r="C53" s="47"/>
      <c r="D53" s="47"/>
      <c r="E53" s="44"/>
    </row>
    <row r="54" spans="1:5" ht="13" hidden="1">
      <c r="A54" s="44"/>
      <c r="B54" s="47"/>
      <c r="C54" s="47"/>
      <c r="D54" s="47"/>
      <c r="E54" s="44"/>
    </row>
    <row r="55" spans="1:5" ht="13" hidden="1">
      <c r="A55" s="44"/>
      <c r="B55" s="47"/>
      <c r="C55" s="47"/>
      <c r="D55" s="47"/>
      <c r="E55" s="44"/>
    </row>
    <row r="56" spans="1:5" ht="13" hidden="1">
      <c r="A56" s="44"/>
      <c r="B56" s="47"/>
      <c r="C56" s="47"/>
      <c r="D56" s="47"/>
      <c r="E56" s="44"/>
    </row>
    <row r="57" spans="1:5" ht="13" hidden="1">
      <c r="A57" s="44"/>
      <c r="B57" s="47"/>
      <c r="C57" s="47"/>
      <c r="D57" s="47"/>
      <c r="E57" s="44"/>
    </row>
    <row r="58" spans="1:5" ht="13" hidden="1">
      <c r="A58" s="44"/>
      <c r="B58" s="47"/>
      <c r="C58" s="47"/>
      <c r="D58" s="47"/>
      <c r="E58" s="44"/>
    </row>
    <row r="59" spans="1:5" ht="13" hidden="1">
      <c r="A59" s="44"/>
      <c r="B59" s="47"/>
      <c r="C59" s="47"/>
      <c r="D59" s="47"/>
      <c r="E59" s="44"/>
    </row>
    <row r="60" spans="1:5" ht="13" hidden="1">
      <c r="A60" s="44"/>
      <c r="B60" s="47"/>
      <c r="C60" s="47"/>
      <c r="D60" s="47"/>
      <c r="E60" s="44"/>
    </row>
    <row r="61" spans="1:5" ht="13" hidden="1">
      <c r="A61" s="4"/>
    </row>
    <row r="62" spans="1:5" ht="13" hidden="1">
      <c r="A62" s="4"/>
    </row>
    <row r="63" spans="1:5" ht="13" hidden="1">
      <c r="A63" s="4"/>
    </row>
    <row r="64" spans="1:5" ht="13" hidden="1">
      <c r="A64" s="4"/>
    </row>
    <row r="65" spans="1:1" ht="13" hidden="1">
      <c r="A65" s="4"/>
    </row>
    <row r="66" spans="1:1" ht="13" hidden="1">
      <c r="A66" s="4"/>
    </row>
    <row r="67" spans="1:1" ht="13" hidden="1">
      <c r="A67" s="4"/>
    </row>
    <row r="68" spans="1:1" ht="13" hidden="1">
      <c r="A68" s="4"/>
    </row>
    <row r="69" spans="1:1" ht="13" hidden="1">
      <c r="A69" s="4"/>
    </row>
  </sheetData>
  <sheetCalcPr fullCalcOnLoad="1"/>
  <sheetProtection algorithmName="SHA-512" hashValue="QYm+cgFuNROlUKn/FAfhMMIaGwho/X6kxb2vp7JLePyBK1beEusePT2T34qe4KFPdwy2Q7fs0U/XUY4TjMIr2M==" saltValue="Dqy5jYO5D3RDFPxpEPjTyP==" spinCount="100000" sheet="1" objects="1" scenarios="1"/>
  <sortState ref="A27:A31">
    <sortCondition ref="A27:A31"/>
  </sortState>
  <mergeCells count="2">
    <mergeCell ref="A1:D1"/>
    <mergeCell ref="A3:D3"/>
  </mergeCells>
  <phoneticPr fontId="2" type="noConversion"/>
  <conditionalFormatting sqref="D24">
    <cfRule type="cellIs" dxfId="0" priority="16" operator="equal">
      <formula>-1000</formula>
    </cfRule>
  </conditionalFormatting>
  <dataValidations count="3">
    <dataValidation type="list" allowBlank="1" showInputMessage="1" showErrorMessage="1" sqref="A6:A10">
      <formula1>material</formula1>
    </dataValidation>
    <dataValidation type="list" allowBlank="1" showInputMessage="1" showErrorMessage="1" sqref="A11:A12 A17">
      <formula1>conversion</formula1>
    </dataValidation>
    <dataValidation type="list" allowBlank="1" showInputMessage="1" showErrorMessage="1" sqref="A21:A22 A18:A19">
      <formula1>wip</formula1>
    </dataValidation>
  </dataValidations>
  <pageMargins left="0.75" right="0.75" top="1.75" bottom="1" header="0.75" footer="0.5"/>
  <headerFooter alignWithMargins="0">
    <oddHeader>&amp;R&amp;"Myriad Web Pro,Bold"&amp;20I-17.03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Larry Walther</dc:creator>
  <cp:keywords/>
  <dc:description/>
  <cp:lastModifiedBy>Marnie Magee</cp:lastModifiedBy>
  <cp:revision/>
  <dcterms:created xsi:type="dcterms:W3CDTF">2007-01-29T16:43:50Z</dcterms:created>
  <dcterms:modified xsi:type="dcterms:W3CDTF">2015-08-12T17:17:23Z</dcterms:modified>
</cp:coreProperties>
</file>